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a5248fd54dc81db/Documents/CPC/Chadlington Parish Council/Agendas ^0 Minutes/2023 Meeting Agendas and Minutes/Agendas/08 - September/Meeting papers/"/>
    </mc:Choice>
  </mc:AlternateContent>
  <xr:revisionPtr revIDLastSave="13" documentId="8_{559B26B2-5837-44E9-8377-5DF9762E36F7}" xr6:coauthVersionLast="47" xr6:coauthVersionMax="47" xr10:uidLastSave="{8BE435EF-EFA9-4514-A018-9870951082C3}"/>
  <bookViews>
    <workbookView xWindow="-108" yWindow="-108" windowWidth="23256" windowHeight="12576" activeTab="1" xr2:uid="{00000000-000D-0000-FFFF-FFFF00000000}"/>
  </bookViews>
  <sheets>
    <sheet name="Update 31.08.23" sheetId="3" r:id="rId1"/>
    <sheet name="Reserves - 31.08.2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3" l="1"/>
  <c r="F87" i="3" s="1"/>
  <c r="F66" i="3" l="1"/>
  <c r="F31" i="4"/>
  <c r="F25" i="4"/>
  <c r="F11" i="4"/>
  <c r="F12" i="4"/>
  <c r="F13" i="4"/>
  <c r="F14" i="4"/>
  <c r="F15" i="4"/>
  <c r="F16" i="4"/>
  <c r="F17" i="4"/>
  <c r="F18" i="4"/>
  <c r="F10" i="4"/>
  <c r="C66" i="3"/>
  <c r="B8" i="4"/>
  <c r="F23" i="4" s="1"/>
  <c r="C8" i="4"/>
  <c r="D29" i="4" l="1"/>
  <c r="D9" i="4"/>
  <c r="F9" i="4" s="1"/>
  <c r="F81" i="3"/>
  <c r="F77" i="3"/>
  <c r="H74" i="3"/>
  <c r="H73" i="3"/>
  <c r="E75" i="3"/>
  <c r="G75" i="3" s="1"/>
  <c r="E74" i="3"/>
  <c r="G74" i="3" s="1"/>
  <c r="E73" i="3"/>
  <c r="G73" i="3" s="1"/>
  <c r="E72" i="3"/>
  <c r="G72" i="3" s="1"/>
  <c r="H50" i="3"/>
  <c r="H57" i="3"/>
  <c r="G50" i="3"/>
  <c r="G57" i="3"/>
  <c r="E31" i="3"/>
  <c r="G31" i="3" s="1"/>
  <c r="D8" i="4" l="1"/>
  <c r="F8" i="4"/>
  <c r="H75" i="3"/>
  <c r="H72" i="3"/>
  <c r="H31" i="3"/>
  <c r="F28" i="4" l="1"/>
  <c r="E68" i="3" l="1"/>
  <c r="G68" i="3" s="1"/>
  <c r="E69" i="3"/>
  <c r="G69" i="3" s="1"/>
  <c r="E70" i="3"/>
  <c r="H70" i="3" s="1"/>
  <c r="E71" i="3"/>
  <c r="H71" i="3" s="1"/>
  <c r="E20" i="3"/>
  <c r="E45" i="3"/>
  <c r="E46" i="3"/>
  <c r="E49" i="3"/>
  <c r="E53" i="3"/>
  <c r="E54" i="3"/>
  <c r="E34" i="3"/>
  <c r="E16" i="3"/>
  <c r="E17" i="3"/>
  <c r="H16" i="3" l="1"/>
  <c r="G16" i="3"/>
  <c r="G34" i="3"/>
  <c r="H34" i="3"/>
  <c r="H20" i="3"/>
  <c r="G20" i="3"/>
  <c r="H54" i="3"/>
  <c r="G54" i="3"/>
  <c r="G53" i="3"/>
  <c r="H53" i="3"/>
  <c r="G49" i="3"/>
  <c r="H49" i="3"/>
  <c r="G45" i="3"/>
  <c r="H45" i="3"/>
  <c r="H17" i="3"/>
  <c r="G17" i="3"/>
  <c r="G46" i="3"/>
  <c r="H46" i="3"/>
  <c r="G71" i="3"/>
  <c r="G70" i="3"/>
  <c r="H69" i="3"/>
  <c r="H68" i="3"/>
  <c r="E43" i="3"/>
  <c r="H67" i="3"/>
  <c r="E66" i="3"/>
  <c r="G66" i="3" s="1"/>
  <c r="F8" i="3"/>
  <c r="E6" i="3"/>
  <c r="G6" i="3" s="1"/>
  <c r="E7" i="3"/>
  <c r="H7" i="3" s="1"/>
  <c r="F59" i="3"/>
  <c r="C8" i="3"/>
  <c r="F85" i="3" l="1"/>
  <c r="H43" i="3"/>
  <c r="G43" i="3"/>
  <c r="H66" i="3"/>
  <c r="G67" i="3"/>
  <c r="G7" i="3"/>
  <c r="H6" i="3"/>
  <c r="E44" i="3" l="1"/>
  <c r="E39" i="3"/>
  <c r="E40" i="3"/>
  <c r="E30" i="3"/>
  <c r="E37" i="3"/>
  <c r="E38" i="3"/>
  <c r="E29" i="3"/>
  <c r="E28" i="3"/>
  <c r="E21" i="3"/>
  <c r="E22" i="3"/>
  <c r="E23" i="3"/>
  <c r="E24" i="3"/>
  <c r="E25" i="3"/>
  <c r="E26" i="3"/>
  <c r="E27" i="3"/>
  <c r="E15" i="3"/>
  <c r="C59" i="3"/>
  <c r="G23" i="3" l="1"/>
  <c r="H23" i="3"/>
  <c r="G27" i="3"/>
  <c r="H27" i="3"/>
  <c r="H29" i="3"/>
  <c r="G29" i="3"/>
  <c r="H26" i="3"/>
  <c r="G26" i="3"/>
  <c r="G37" i="3"/>
  <c r="H37" i="3"/>
  <c r="G24" i="3"/>
  <c r="H24" i="3"/>
  <c r="H30" i="3"/>
  <c r="G30" i="3"/>
  <c r="H40" i="3"/>
  <c r="G40" i="3"/>
  <c r="H22" i="3"/>
  <c r="G22" i="3"/>
  <c r="G39" i="3"/>
  <c r="H39" i="3"/>
  <c r="E59" i="3"/>
  <c r="H59" i="3" s="1"/>
  <c r="G15" i="3"/>
  <c r="H15" i="3"/>
  <c r="H28" i="3"/>
  <c r="G28" i="3"/>
  <c r="G38" i="3"/>
  <c r="H38" i="3"/>
  <c r="H25" i="3"/>
  <c r="G25" i="3"/>
  <c r="H21" i="3"/>
  <c r="G21" i="3"/>
  <c r="H44" i="3"/>
  <c r="G44" i="3"/>
  <c r="E5" i="3" l="1"/>
  <c r="E8" i="3" s="1"/>
  <c r="G59" i="3" l="1"/>
  <c r="H5" i="3"/>
  <c r="G5" i="3"/>
  <c r="G8" i="3" s="1"/>
  <c r="H8" i="3" l="1"/>
</calcChain>
</file>

<file path=xl/sharedStrings.xml><?xml version="1.0" encoding="utf-8"?>
<sst xmlns="http://schemas.openxmlformats.org/spreadsheetml/2006/main" count="106" uniqueCount="81">
  <si>
    <t>Receipts</t>
  </si>
  <si>
    <t>Payments</t>
  </si>
  <si>
    <t>Total</t>
  </si>
  <si>
    <t>TOTAL</t>
  </si>
  <si>
    <t>Salary</t>
  </si>
  <si>
    <t>Training</t>
  </si>
  <si>
    <t>PAYMENTS</t>
  </si>
  <si>
    <t>RECEIPTS</t>
  </si>
  <si>
    <t>Budget</t>
  </si>
  <si>
    <t>Remaining</t>
  </si>
  <si>
    <t>Annual</t>
  </si>
  <si>
    <t>Balance</t>
  </si>
  <si>
    <t>to date %</t>
  </si>
  <si>
    <t>Net figures</t>
  </si>
  <si>
    <t>Precept</t>
  </si>
  <si>
    <t>receipts</t>
  </si>
  <si>
    <t xml:space="preserve">Receipts </t>
  </si>
  <si>
    <t>remaining</t>
  </si>
  <si>
    <t>General reserves</t>
  </si>
  <si>
    <t>Earmarked reserves</t>
  </si>
  <si>
    <t>Total reserves</t>
  </si>
  <si>
    <t>Allotment rents</t>
  </si>
  <si>
    <t>Insurance</t>
  </si>
  <si>
    <t>Hall hire</t>
  </si>
  <si>
    <t>Maintenance</t>
  </si>
  <si>
    <t>Playground repairs/replacements</t>
  </si>
  <si>
    <t>Traffic control</t>
  </si>
  <si>
    <t>TOTAL EXPENDITURE</t>
  </si>
  <si>
    <t>Use of general reserves</t>
  </si>
  <si>
    <t>General reserves remaining</t>
  </si>
  <si>
    <t>EARMARKED RESERVES</t>
  </si>
  <si>
    <t>EMR</t>
  </si>
  <si>
    <t>Playground repairs /replacements</t>
  </si>
  <si>
    <t>Checksum</t>
  </si>
  <si>
    <t>Staff costs</t>
  </si>
  <si>
    <t>Employer NI</t>
  </si>
  <si>
    <t>Employer pension cost</t>
  </si>
  <si>
    <t>Administration</t>
  </si>
  <si>
    <t>Stationery, consumables, printing</t>
  </si>
  <si>
    <t>Administration software</t>
  </si>
  <si>
    <t>Working from home allowances</t>
  </si>
  <si>
    <t>Payroll</t>
  </si>
  <si>
    <t>Mileage</t>
  </si>
  <si>
    <t>Website and email</t>
  </si>
  <si>
    <t>ICO registration</t>
  </si>
  <si>
    <t>Audit fee</t>
  </si>
  <si>
    <t>Memberships</t>
  </si>
  <si>
    <t>OALC</t>
  </si>
  <si>
    <t>SLCC</t>
  </si>
  <si>
    <t>CFO</t>
  </si>
  <si>
    <t>CPRE</t>
  </si>
  <si>
    <t>Playground</t>
  </si>
  <si>
    <t>Grass cutting</t>
  </si>
  <si>
    <t>Equipment repairs/replacements</t>
  </si>
  <si>
    <t>Playground maintenance</t>
  </si>
  <si>
    <t>Parish maintenance</t>
  </si>
  <si>
    <t>General maintenance</t>
  </si>
  <si>
    <t>Allotments</t>
  </si>
  <si>
    <t>Allotment rent</t>
  </si>
  <si>
    <t>Defibrillators</t>
  </si>
  <si>
    <t>Lease and legal</t>
  </si>
  <si>
    <t>Village Plan</t>
  </si>
  <si>
    <t>Climate Action/Biodiversity</t>
  </si>
  <si>
    <t>Donations and grants</t>
  </si>
  <si>
    <t>Use of earmarked reserves</t>
  </si>
  <si>
    <t>Used</t>
  </si>
  <si>
    <t>External audit fee</t>
  </si>
  <si>
    <t>Bank service charges</t>
  </si>
  <si>
    <t>Defibrillator</t>
  </si>
  <si>
    <t>Community</t>
  </si>
  <si>
    <t>Community projects and events</t>
  </si>
  <si>
    <t>Playground phase 1 works</t>
  </si>
  <si>
    <t>RESERVES 2023-2024</t>
  </si>
  <si>
    <t>Annual independent inspection</t>
  </si>
  <si>
    <t>Additions</t>
  </si>
  <si>
    <t>Transferred</t>
  </si>
  <si>
    <t>Transferred to General Reserves 18/07/23</t>
  </si>
  <si>
    <t>Increase of general reserves</t>
  </si>
  <si>
    <t>Transferred from EMR 18/07/23</t>
  </si>
  <si>
    <t>Transferred to General Reserves</t>
  </si>
  <si>
    <t>Update 31/08/23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</si>
</sst>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1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2" fontId="0" fillId="0" borderId="0" xfId="0" applyNumberFormat="1"/>
    <xf numFmtId="0" fontId="0" fillId="2" borderId="1" xfId="0" applyFill="1" applyBorder="1" applyAlignment="1">
      <alignment horizontal="right"/>
    </xf>
    <xf numFmtId="9" fontId="0" fillId="2" borderId="1" xfId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/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/>
    <xf numFmtId="1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/>
    <xf numFmtId="2" fontId="0" fillId="5" borderId="3" xfId="0" applyNumberFormat="1" applyFill="1" applyBorder="1"/>
    <xf numFmtId="2" fontId="0" fillId="6" borderId="1" xfId="0" applyNumberFormat="1" applyFill="1" applyBorder="1"/>
    <xf numFmtId="9" fontId="1" fillId="2" borderId="1" xfId="1" applyFont="1" applyFill="1" applyBorder="1"/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2" fontId="1" fillId="0" borderId="0" xfId="0" applyNumberFormat="1" applyFont="1"/>
    <xf numFmtId="8" fontId="0" fillId="0" borderId="0" xfId="0" applyNumberFormat="1"/>
    <xf numFmtId="14" fontId="0" fillId="0" borderId="0" xfId="0" applyNumberFormat="1" applyAlignment="1">
      <alignment horizontal="left" vertical="top"/>
    </xf>
    <xf numFmtId="2" fontId="6" fillId="0" borderId="0" xfId="0" applyNumberFormat="1" applyFont="1" applyAlignment="1">
      <alignment horizontal="right"/>
    </xf>
    <xf numFmtId="8" fontId="1" fillId="0" borderId="0" xfId="0" applyNumberFormat="1" applyFont="1"/>
    <xf numFmtId="14" fontId="1" fillId="0" borderId="0" xfId="0" applyNumberFormat="1" applyFont="1"/>
    <xf numFmtId="2" fontId="1" fillId="5" borderId="1" xfId="0" applyNumberFormat="1" applyFont="1" applyFill="1" applyBorder="1"/>
    <xf numFmtId="164" fontId="0" fillId="0" borderId="0" xfId="0" applyNumberFormat="1"/>
    <xf numFmtId="0" fontId="7" fillId="0" borderId="0" xfId="0" applyFont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9" fontId="0" fillId="0" borderId="0" xfId="1" applyFont="1" applyFill="1" applyBorder="1"/>
    <xf numFmtId="2" fontId="8" fillId="0" borderId="0" xfId="0" applyNumberFormat="1" applyFont="1"/>
    <xf numFmtId="0" fontId="8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2" fontId="8" fillId="4" borderId="1" xfId="0" applyNumberFormat="1" applyFont="1" applyFill="1" applyBorder="1"/>
    <xf numFmtId="2" fontId="0" fillId="3" borderId="6" xfId="0" applyNumberFormat="1" applyFill="1" applyBorder="1"/>
    <xf numFmtId="2" fontId="1" fillId="4" borderId="1" xfId="0" applyNumberFormat="1" applyFont="1" applyFill="1" applyBorder="1"/>
    <xf numFmtId="1" fontId="1" fillId="0" borderId="7" xfId="0" applyNumberFormat="1" applyFont="1" applyBorder="1"/>
    <xf numFmtId="1" fontId="0" fillId="0" borderId="8" xfId="0" applyNumberFormat="1" applyBorder="1"/>
    <xf numFmtId="2" fontId="0" fillId="0" borderId="0" xfId="0" applyNumberFormat="1" applyAlignment="1">
      <alignment horizontal="right"/>
    </xf>
    <xf numFmtId="0" fontId="9" fillId="0" borderId="0" xfId="0" applyFont="1"/>
    <xf numFmtId="8" fontId="1" fillId="0" borderId="5" xfId="0" applyNumberFormat="1" applyFont="1" applyBorder="1"/>
    <xf numFmtId="14" fontId="0" fillId="0" borderId="0" xfId="0" applyNumberFormat="1"/>
    <xf numFmtId="2" fontId="1" fillId="3" borderId="5" xfId="0" applyNumberFormat="1" applyFont="1" applyFill="1" applyBorder="1"/>
    <xf numFmtId="2" fontId="1" fillId="3" borderId="1" xfId="0" applyNumberFormat="1" applyFont="1" applyFill="1" applyBorder="1"/>
  </cellXfs>
  <cellStyles count="2"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"/>
  <sheetViews>
    <sheetView zoomScaleNormal="100" zoomScalePageLayoutView="90" workbookViewId="0">
      <pane ySplit="2040" topLeftCell="A64" activePane="bottomLeft"/>
      <selection activeCell="A2" sqref="A2"/>
      <selection pane="bottomLeft" activeCell="K67" sqref="K67"/>
    </sheetView>
  </sheetViews>
  <sheetFormatPr defaultRowHeight="14.4" x14ac:dyDescent="0.3"/>
  <cols>
    <col min="1" max="1" width="17" bestFit="1" customWidth="1"/>
    <col min="2" max="2" width="29.77734375" bestFit="1" customWidth="1"/>
    <col min="3" max="3" width="11.77734375" bestFit="1" customWidth="1"/>
    <col min="4" max="4" width="9.21875" bestFit="1" customWidth="1"/>
    <col min="5" max="5" width="9.5546875" bestFit="1" customWidth="1"/>
    <col min="6" max="6" width="11.77734375" customWidth="1"/>
    <col min="7" max="7" width="10.44140625" bestFit="1" customWidth="1"/>
    <col min="8" max="8" width="12.21875" bestFit="1" customWidth="1"/>
  </cols>
  <sheetData>
    <row r="1" spans="1:12" x14ac:dyDescent="0.3">
      <c r="A1" t="s">
        <v>80</v>
      </c>
    </row>
    <row r="3" spans="1:12" x14ac:dyDescent="0.3">
      <c r="A3" t="s">
        <v>7</v>
      </c>
      <c r="E3" s="32" t="s">
        <v>10</v>
      </c>
      <c r="F3" s="25" t="s">
        <v>2</v>
      </c>
      <c r="G3" s="33" t="s">
        <v>0</v>
      </c>
      <c r="H3" s="18" t="s">
        <v>16</v>
      </c>
    </row>
    <row r="4" spans="1:12" x14ac:dyDescent="0.3">
      <c r="E4" s="32" t="s">
        <v>15</v>
      </c>
      <c r="F4" s="25" t="s">
        <v>15</v>
      </c>
      <c r="G4" s="33" t="s">
        <v>17</v>
      </c>
      <c r="H4" s="18" t="s">
        <v>12</v>
      </c>
    </row>
    <row r="5" spans="1:12" x14ac:dyDescent="0.3">
      <c r="A5" s="3"/>
      <c r="B5" s="3" t="s">
        <v>14</v>
      </c>
      <c r="C5" s="2">
        <v>18859</v>
      </c>
      <c r="E5" s="28">
        <f>C5</f>
        <v>18859</v>
      </c>
      <c r="F5" s="26">
        <v>9429.5</v>
      </c>
      <c r="G5" s="30">
        <f>E5-F5</f>
        <v>9429.5</v>
      </c>
      <c r="H5" s="19">
        <f>F5/E5</f>
        <v>0.5</v>
      </c>
    </row>
    <row r="6" spans="1:12" x14ac:dyDescent="0.3">
      <c r="A6" s="3"/>
      <c r="B6" s="3" t="s">
        <v>63</v>
      </c>
      <c r="C6" s="2">
        <v>0</v>
      </c>
      <c r="E6" s="28">
        <f t="shared" ref="E6:E7" si="0">C6</f>
        <v>0</v>
      </c>
      <c r="F6" s="26">
        <v>550</v>
      </c>
      <c r="G6" s="30">
        <f>E6-F6</f>
        <v>-550</v>
      </c>
      <c r="H6" s="19" t="e">
        <f>F6/E6</f>
        <v>#DIV/0!</v>
      </c>
    </row>
    <row r="7" spans="1:12" x14ac:dyDescent="0.3">
      <c r="A7" s="3"/>
      <c r="B7" s="3" t="s">
        <v>21</v>
      </c>
      <c r="C7" s="2">
        <v>337</v>
      </c>
      <c r="E7" s="28">
        <f t="shared" si="0"/>
        <v>337</v>
      </c>
      <c r="F7" s="26">
        <v>0</v>
      </c>
      <c r="G7" s="30">
        <f>E7-F7</f>
        <v>337</v>
      </c>
      <c r="H7" s="19">
        <f>F7/E7</f>
        <v>0</v>
      </c>
    </row>
    <row r="8" spans="1:12" x14ac:dyDescent="0.3">
      <c r="A8" s="3"/>
      <c r="B8" s="5" t="s">
        <v>3</v>
      </c>
      <c r="C8" s="8">
        <f>SUM(C5:C7)</f>
        <v>19196</v>
      </c>
      <c r="D8" s="13"/>
      <c r="E8" s="40">
        <f>SUM(E5:E7)</f>
        <v>19196</v>
      </c>
      <c r="F8" s="53">
        <f>SUM(F5:F7)</f>
        <v>9979.5</v>
      </c>
      <c r="G8" s="61">
        <f>SUM(G5:G7)</f>
        <v>9216.5</v>
      </c>
      <c r="H8" s="31">
        <f>F8/E8</f>
        <v>0.51987393206918109</v>
      </c>
    </row>
    <row r="10" spans="1:12" x14ac:dyDescent="0.3">
      <c r="A10" t="s">
        <v>6</v>
      </c>
      <c r="B10" s="4" t="s">
        <v>13</v>
      </c>
    </row>
    <row r="12" spans="1:12" x14ac:dyDescent="0.3">
      <c r="A12" s="2"/>
      <c r="B12" s="2"/>
      <c r="C12" s="10"/>
      <c r="D12" s="11"/>
      <c r="E12" s="27" t="s">
        <v>10</v>
      </c>
      <c r="F12" s="25" t="s">
        <v>2</v>
      </c>
      <c r="G12" s="23" t="s">
        <v>11</v>
      </c>
      <c r="H12" s="18" t="s">
        <v>1</v>
      </c>
    </row>
    <row r="13" spans="1:12" x14ac:dyDescent="0.3">
      <c r="A13" s="2"/>
      <c r="B13" s="2"/>
      <c r="C13" s="10"/>
      <c r="D13" s="11"/>
      <c r="E13" s="27" t="s">
        <v>8</v>
      </c>
      <c r="F13" s="25" t="s">
        <v>1</v>
      </c>
      <c r="G13" s="23" t="s">
        <v>9</v>
      </c>
      <c r="H13" s="18" t="s">
        <v>12</v>
      </c>
    </row>
    <row r="14" spans="1:12" x14ac:dyDescent="0.3">
      <c r="A14" s="2" t="s">
        <v>34</v>
      </c>
      <c r="B14" s="2"/>
      <c r="C14" s="10"/>
      <c r="D14" s="11"/>
      <c r="E14" s="27"/>
      <c r="F14" s="25"/>
      <c r="G14" s="23"/>
      <c r="H14" s="18"/>
    </row>
    <row r="15" spans="1:12" x14ac:dyDescent="0.3">
      <c r="A15" s="3"/>
      <c r="B15" s="3" t="s">
        <v>4</v>
      </c>
      <c r="C15" s="8">
        <v>7268.35</v>
      </c>
      <c r="D15" s="9"/>
      <c r="E15" s="28">
        <f>C15</f>
        <v>7268.35</v>
      </c>
      <c r="F15" s="51">
        <v>3641.6</v>
      </c>
      <c r="G15" s="24">
        <f>E15-F15</f>
        <v>3626.7500000000005</v>
      </c>
      <c r="H15" s="19">
        <f>F15/E15</f>
        <v>0.50102155234681867</v>
      </c>
      <c r="I15" s="6"/>
      <c r="J15" s="6"/>
      <c r="K15" s="6"/>
      <c r="L15" s="6"/>
    </row>
    <row r="16" spans="1:12" x14ac:dyDescent="0.3">
      <c r="A16" s="3"/>
      <c r="B16" s="3" t="s">
        <v>35</v>
      </c>
      <c r="C16" s="8">
        <v>0</v>
      </c>
      <c r="D16" s="14"/>
      <c r="E16" s="28">
        <f t="shared" ref="E16:E17" si="1">C16</f>
        <v>0</v>
      </c>
      <c r="F16" s="51">
        <v>19.46</v>
      </c>
      <c r="G16" s="24">
        <f t="shared" ref="G16:G57" si="2">E16-F16</f>
        <v>-19.46</v>
      </c>
      <c r="H16" s="19" t="e">
        <f t="shared" ref="H16:H57" si="3">F16/E16</f>
        <v>#DIV/0!</v>
      </c>
      <c r="I16" s="6"/>
      <c r="J16" s="6"/>
      <c r="K16" s="6"/>
      <c r="L16" s="6"/>
    </row>
    <row r="17" spans="1:12" x14ac:dyDescent="0.3">
      <c r="A17" s="3"/>
      <c r="B17" s="3" t="s">
        <v>36</v>
      </c>
      <c r="C17" s="8">
        <v>1577.23</v>
      </c>
      <c r="D17" s="14"/>
      <c r="E17" s="28">
        <f t="shared" si="1"/>
        <v>1577.23</v>
      </c>
      <c r="F17" s="51">
        <v>777.85</v>
      </c>
      <c r="G17" s="24">
        <f t="shared" si="2"/>
        <v>799.38</v>
      </c>
      <c r="H17" s="19">
        <f t="shared" si="3"/>
        <v>0.49317474306220399</v>
      </c>
      <c r="I17" s="6"/>
      <c r="J17" s="6"/>
      <c r="K17" s="6"/>
      <c r="L17" s="6"/>
    </row>
    <row r="18" spans="1:12" x14ac:dyDescent="0.3">
      <c r="A18" s="3"/>
      <c r="B18" s="3"/>
      <c r="C18" s="8"/>
      <c r="D18" s="14"/>
      <c r="E18" s="28"/>
      <c r="F18" s="51"/>
      <c r="G18" s="24"/>
      <c r="H18" s="19"/>
      <c r="I18" s="6"/>
      <c r="J18" s="6"/>
      <c r="K18" s="6"/>
      <c r="L18" s="6"/>
    </row>
    <row r="19" spans="1:12" x14ac:dyDescent="0.3">
      <c r="A19" s="2" t="s">
        <v>37</v>
      </c>
      <c r="B19" s="3"/>
      <c r="C19" s="8"/>
      <c r="D19" s="14"/>
      <c r="E19" s="28"/>
      <c r="F19" s="51"/>
      <c r="G19" s="24"/>
      <c r="H19" s="19"/>
      <c r="I19" s="6"/>
      <c r="J19" s="6"/>
      <c r="K19" s="6"/>
      <c r="L19" s="6"/>
    </row>
    <row r="20" spans="1:12" x14ac:dyDescent="0.3">
      <c r="A20" s="3"/>
      <c r="B20" s="3" t="s">
        <v>38</v>
      </c>
      <c r="C20" s="8">
        <v>100</v>
      </c>
      <c r="D20" s="14"/>
      <c r="E20" s="28">
        <f t="shared" ref="E20:E27" si="4">C20</f>
        <v>100</v>
      </c>
      <c r="F20" s="51">
        <v>46.5</v>
      </c>
      <c r="G20" s="24">
        <f t="shared" si="2"/>
        <v>53.5</v>
      </c>
      <c r="H20" s="19">
        <f t="shared" si="3"/>
        <v>0.46500000000000002</v>
      </c>
      <c r="I20" s="6"/>
      <c r="J20" s="6"/>
      <c r="K20" s="6"/>
      <c r="L20" s="6"/>
    </row>
    <row r="21" spans="1:12" x14ac:dyDescent="0.3">
      <c r="A21" s="3"/>
      <c r="B21" s="3" t="s">
        <v>39</v>
      </c>
      <c r="C21" s="8">
        <v>175</v>
      </c>
      <c r="D21" s="14"/>
      <c r="E21" s="28">
        <f t="shared" si="4"/>
        <v>175</v>
      </c>
      <c r="F21" s="51">
        <v>0</v>
      </c>
      <c r="G21" s="24">
        <f t="shared" si="2"/>
        <v>175</v>
      </c>
      <c r="H21" s="19">
        <f t="shared" si="3"/>
        <v>0</v>
      </c>
      <c r="I21" s="6"/>
      <c r="J21" s="6"/>
      <c r="K21" s="6"/>
      <c r="L21" s="6"/>
    </row>
    <row r="22" spans="1:12" x14ac:dyDescent="0.3">
      <c r="A22" s="3"/>
      <c r="B22" s="3" t="s">
        <v>40</v>
      </c>
      <c r="C22" s="8">
        <v>90</v>
      </c>
      <c r="D22" s="14"/>
      <c r="E22" s="28">
        <f t="shared" si="4"/>
        <v>90</v>
      </c>
      <c r="F22" s="51">
        <v>30</v>
      </c>
      <c r="G22" s="24">
        <f t="shared" si="2"/>
        <v>60</v>
      </c>
      <c r="H22" s="19">
        <f t="shared" si="3"/>
        <v>0.33333333333333331</v>
      </c>
      <c r="I22" s="6"/>
      <c r="J22" s="6"/>
      <c r="K22" s="6"/>
      <c r="L22" s="6"/>
    </row>
    <row r="23" spans="1:12" x14ac:dyDescent="0.3">
      <c r="A23" s="3"/>
      <c r="B23" s="3" t="s">
        <v>41</v>
      </c>
      <c r="C23" s="8">
        <v>200</v>
      </c>
      <c r="D23" s="14"/>
      <c r="E23" s="28">
        <f t="shared" si="4"/>
        <v>200</v>
      </c>
      <c r="F23" s="51">
        <v>48.75</v>
      </c>
      <c r="G23" s="24">
        <f t="shared" si="2"/>
        <v>151.25</v>
      </c>
      <c r="H23" s="19">
        <f t="shared" si="3"/>
        <v>0.24374999999999999</v>
      </c>
      <c r="I23" s="6"/>
      <c r="J23" s="6"/>
      <c r="K23" s="6"/>
      <c r="L23" s="6"/>
    </row>
    <row r="24" spans="1:12" x14ac:dyDescent="0.3">
      <c r="A24" s="3"/>
      <c r="B24" s="3" t="s">
        <v>22</v>
      </c>
      <c r="C24" s="8">
        <v>600</v>
      </c>
      <c r="D24" s="14"/>
      <c r="E24" s="28">
        <f t="shared" si="4"/>
        <v>600</v>
      </c>
      <c r="F24" s="51">
        <v>0</v>
      </c>
      <c r="G24" s="24">
        <f t="shared" si="2"/>
        <v>600</v>
      </c>
      <c r="H24" s="19">
        <f t="shared" si="3"/>
        <v>0</v>
      </c>
      <c r="I24" s="6"/>
      <c r="J24" s="6"/>
      <c r="K24" s="6"/>
      <c r="L24" s="6"/>
    </row>
    <row r="25" spans="1:12" x14ac:dyDescent="0.3">
      <c r="A25" s="3"/>
      <c r="B25" s="3" t="s">
        <v>23</v>
      </c>
      <c r="C25" s="8">
        <v>350</v>
      </c>
      <c r="D25" s="14"/>
      <c r="E25" s="28">
        <f t="shared" si="4"/>
        <v>350</v>
      </c>
      <c r="F25" s="51">
        <v>112.5</v>
      </c>
      <c r="G25" s="24">
        <f t="shared" si="2"/>
        <v>237.5</v>
      </c>
      <c r="H25" s="19">
        <f t="shared" si="3"/>
        <v>0.32142857142857145</v>
      </c>
      <c r="I25" s="6"/>
      <c r="J25" s="6"/>
      <c r="K25" s="6"/>
      <c r="L25" s="6"/>
    </row>
    <row r="26" spans="1:12" x14ac:dyDescent="0.3">
      <c r="A26" s="3"/>
      <c r="B26" s="3" t="s">
        <v>42</v>
      </c>
      <c r="C26" s="8">
        <v>170</v>
      </c>
      <c r="D26" s="14"/>
      <c r="E26" s="28">
        <f t="shared" si="4"/>
        <v>170</v>
      </c>
      <c r="F26" s="51">
        <v>4.05</v>
      </c>
      <c r="G26" s="24">
        <f t="shared" si="2"/>
        <v>165.95</v>
      </c>
      <c r="H26" s="19">
        <f t="shared" si="3"/>
        <v>2.3823529411764705E-2</v>
      </c>
      <c r="I26" s="6"/>
      <c r="J26" s="6"/>
      <c r="K26" s="6"/>
      <c r="L26" s="6"/>
    </row>
    <row r="27" spans="1:12" x14ac:dyDescent="0.3">
      <c r="A27" s="3"/>
      <c r="B27" s="3" t="s">
        <v>43</v>
      </c>
      <c r="C27" s="8">
        <v>375</v>
      </c>
      <c r="D27" s="14"/>
      <c r="E27" s="28">
        <f t="shared" si="4"/>
        <v>375</v>
      </c>
      <c r="F27" s="51">
        <v>0</v>
      </c>
      <c r="G27" s="24">
        <f t="shared" si="2"/>
        <v>375</v>
      </c>
      <c r="H27" s="19">
        <f t="shared" si="3"/>
        <v>0</v>
      </c>
      <c r="I27" s="6"/>
      <c r="J27" s="6"/>
      <c r="K27" s="6"/>
      <c r="L27" s="6"/>
    </row>
    <row r="28" spans="1:12" x14ac:dyDescent="0.3">
      <c r="A28" s="3"/>
      <c r="B28" s="3" t="s">
        <v>44</v>
      </c>
      <c r="C28" s="8">
        <v>40</v>
      </c>
      <c r="D28" s="9"/>
      <c r="E28" s="28">
        <f>C28</f>
        <v>40</v>
      </c>
      <c r="F28" s="51">
        <v>0</v>
      </c>
      <c r="G28" s="24">
        <f t="shared" si="2"/>
        <v>40</v>
      </c>
      <c r="H28" s="19">
        <f t="shared" si="3"/>
        <v>0</v>
      </c>
    </row>
    <row r="29" spans="1:12" x14ac:dyDescent="0.3">
      <c r="A29" s="3"/>
      <c r="B29" s="3" t="s">
        <v>45</v>
      </c>
      <c r="C29" s="8">
        <v>250</v>
      </c>
      <c r="D29" s="9"/>
      <c r="E29" s="28">
        <f>C29</f>
        <v>250</v>
      </c>
      <c r="F29" s="51">
        <v>200</v>
      </c>
      <c r="G29" s="24">
        <f t="shared" si="2"/>
        <v>50</v>
      </c>
      <c r="H29" s="19">
        <f t="shared" si="3"/>
        <v>0.8</v>
      </c>
    </row>
    <row r="30" spans="1:12" x14ac:dyDescent="0.3">
      <c r="A30" s="3"/>
      <c r="B30" s="3" t="s">
        <v>66</v>
      </c>
      <c r="C30" s="8">
        <v>210</v>
      </c>
      <c r="D30" s="14"/>
      <c r="E30" s="28">
        <f t="shared" ref="E30:E38" si="5">C30</f>
        <v>210</v>
      </c>
      <c r="F30" s="51">
        <v>210</v>
      </c>
      <c r="G30" s="24">
        <f t="shared" si="2"/>
        <v>0</v>
      </c>
      <c r="H30" s="19">
        <f t="shared" si="3"/>
        <v>1</v>
      </c>
    </row>
    <row r="31" spans="1:12" x14ac:dyDescent="0.3">
      <c r="A31" s="3"/>
      <c r="B31" s="3" t="s">
        <v>67</v>
      </c>
      <c r="C31" s="8">
        <v>152</v>
      </c>
      <c r="D31" s="14"/>
      <c r="E31" s="28">
        <f t="shared" si="5"/>
        <v>152</v>
      </c>
      <c r="F31" s="51">
        <v>41</v>
      </c>
      <c r="G31" s="24">
        <f t="shared" si="2"/>
        <v>111</v>
      </c>
      <c r="H31" s="19">
        <f t="shared" si="3"/>
        <v>0.26973684210526316</v>
      </c>
    </row>
    <row r="32" spans="1:12" x14ac:dyDescent="0.3">
      <c r="A32" s="3"/>
      <c r="B32" s="3"/>
      <c r="C32" s="8"/>
      <c r="D32" s="14"/>
      <c r="E32" s="28"/>
      <c r="F32" s="51"/>
      <c r="G32" s="24"/>
      <c r="H32" s="19"/>
    </row>
    <row r="33" spans="1:8" x14ac:dyDescent="0.3">
      <c r="A33" s="2" t="s">
        <v>5</v>
      </c>
      <c r="B33" s="3"/>
      <c r="C33" s="8"/>
      <c r="D33" s="14"/>
      <c r="E33" s="28"/>
      <c r="F33" s="51"/>
      <c r="G33" s="24"/>
      <c r="H33" s="19"/>
    </row>
    <row r="34" spans="1:8" x14ac:dyDescent="0.3">
      <c r="A34" s="3"/>
      <c r="B34" s="3" t="s">
        <v>5</v>
      </c>
      <c r="C34" s="8">
        <v>600</v>
      </c>
      <c r="D34" s="14"/>
      <c r="E34" s="28">
        <f t="shared" si="5"/>
        <v>600</v>
      </c>
      <c r="F34" s="51">
        <v>105</v>
      </c>
      <c r="G34" s="24">
        <f t="shared" si="2"/>
        <v>495</v>
      </c>
      <c r="H34" s="19">
        <f t="shared" si="3"/>
        <v>0.17499999999999999</v>
      </c>
    </row>
    <row r="35" spans="1:8" x14ac:dyDescent="0.3">
      <c r="A35" s="3"/>
      <c r="B35" s="3"/>
      <c r="C35" s="8"/>
      <c r="D35" s="14"/>
      <c r="E35" s="28"/>
      <c r="F35" s="51"/>
      <c r="G35" s="24"/>
      <c r="H35" s="19"/>
    </row>
    <row r="36" spans="1:8" x14ac:dyDescent="0.3">
      <c r="A36" s="2" t="s">
        <v>46</v>
      </c>
      <c r="B36" s="3"/>
      <c r="C36" s="8"/>
      <c r="D36" s="14"/>
      <c r="E36" s="28"/>
      <c r="F36" s="51"/>
      <c r="G36" s="24"/>
      <c r="H36" s="19"/>
    </row>
    <row r="37" spans="1:8" x14ac:dyDescent="0.3">
      <c r="A37" s="3"/>
      <c r="B37" s="3" t="s">
        <v>47</v>
      </c>
      <c r="C37" s="8">
        <v>185</v>
      </c>
      <c r="D37" s="14"/>
      <c r="E37" s="28">
        <f t="shared" si="5"/>
        <v>185</v>
      </c>
      <c r="F37" s="51">
        <v>0</v>
      </c>
      <c r="G37" s="24">
        <f t="shared" si="2"/>
        <v>185</v>
      </c>
      <c r="H37" s="19">
        <f t="shared" si="3"/>
        <v>0</v>
      </c>
    </row>
    <row r="38" spans="1:8" x14ac:dyDescent="0.3">
      <c r="A38" s="3"/>
      <c r="B38" s="3" t="s">
        <v>48</v>
      </c>
      <c r="C38" s="8">
        <v>80</v>
      </c>
      <c r="D38" s="14"/>
      <c r="E38" s="28">
        <f t="shared" si="5"/>
        <v>80</v>
      </c>
      <c r="F38" s="51">
        <v>85.81</v>
      </c>
      <c r="G38" s="24">
        <f t="shared" si="2"/>
        <v>-5.8100000000000023</v>
      </c>
      <c r="H38" s="19">
        <f t="shared" si="3"/>
        <v>1.0726249999999999</v>
      </c>
    </row>
    <row r="39" spans="1:8" x14ac:dyDescent="0.3">
      <c r="A39" s="3"/>
      <c r="B39" s="3" t="s">
        <v>49</v>
      </c>
      <c r="C39" s="8">
        <v>45</v>
      </c>
      <c r="D39" s="9"/>
      <c r="E39" s="28">
        <f t="shared" ref="E39:E43" si="6">C39</f>
        <v>45</v>
      </c>
      <c r="F39" s="51">
        <v>0</v>
      </c>
      <c r="G39" s="24">
        <f t="shared" si="2"/>
        <v>45</v>
      </c>
      <c r="H39" s="19">
        <f t="shared" si="3"/>
        <v>0</v>
      </c>
    </row>
    <row r="40" spans="1:8" x14ac:dyDescent="0.3">
      <c r="A40" s="3"/>
      <c r="B40" s="3" t="s">
        <v>50</v>
      </c>
      <c r="C40" s="8">
        <v>45</v>
      </c>
      <c r="D40" s="9"/>
      <c r="E40" s="28">
        <f t="shared" si="6"/>
        <v>45</v>
      </c>
      <c r="F40" s="51">
        <v>0</v>
      </c>
      <c r="G40" s="24">
        <f t="shared" si="2"/>
        <v>45</v>
      </c>
      <c r="H40" s="19">
        <f t="shared" si="3"/>
        <v>0</v>
      </c>
    </row>
    <row r="41" spans="1:8" x14ac:dyDescent="0.3">
      <c r="A41" s="3"/>
      <c r="B41" s="3"/>
      <c r="C41" s="8"/>
      <c r="D41" s="15"/>
      <c r="E41" s="29"/>
      <c r="F41" s="51"/>
      <c r="G41" s="24"/>
      <c r="H41" s="19"/>
    </row>
    <row r="42" spans="1:8" x14ac:dyDescent="0.3">
      <c r="A42" s="2" t="s">
        <v>51</v>
      </c>
      <c r="B42" s="3"/>
      <c r="C42" s="8"/>
      <c r="D42" s="15"/>
      <c r="E42" s="29"/>
      <c r="F42" s="51"/>
      <c r="G42" s="24"/>
      <c r="H42" s="19"/>
    </row>
    <row r="43" spans="1:8" x14ac:dyDescent="0.3">
      <c r="A43" s="3"/>
      <c r="B43" s="3" t="s">
        <v>73</v>
      </c>
      <c r="C43" s="8">
        <v>120</v>
      </c>
      <c r="D43" s="15"/>
      <c r="E43" s="29">
        <f t="shared" si="6"/>
        <v>120</v>
      </c>
      <c r="F43" s="51">
        <v>0</v>
      </c>
      <c r="G43" s="24">
        <f t="shared" si="2"/>
        <v>120</v>
      </c>
      <c r="H43" s="19">
        <f t="shared" si="3"/>
        <v>0</v>
      </c>
    </row>
    <row r="44" spans="1:8" x14ac:dyDescent="0.3">
      <c r="A44" s="3"/>
      <c r="B44" s="3" t="s">
        <v>52</v>
      </c>
      <c r="C44" s="8">
        <v>800</v>
      </c>
      <c r="D44" s="15"/>
      <c r="E44" s="29">
        <f>C44</f>
        <v>800</v>
      </c>
      <c r="F44" s="51">
        <v>126</v>
      </c>
      <c r="G44" s="24">
        <f t="shared" si="2"/>
        <v>674</v>
      </c>
      <c r="H44" s="19">
        <f t="shared" si="3"/>
        <v>0.1575</v>
      </c>
    </row>
    <row r="45" spans="1:8" x14ac:dyDescent="0.3">
      <c r="A45" s="3"/>
      <c r="B45" s="3" t="s">
        <v>53</v>
      </c>
      <c r="C45" s="8">
        <v>1000</v>
      </c>
      <c r="D45" s="16"/>
      <c r="E45" s="29">
        <f t="shared" ref="E45:E54" si="7">C45</f>
        <v>1000</v>
      </c>
      <c r="F45" s="51">
        <v>1000</v>
      </c>
      <c r="G45" s="24">
        <f t="shared" si="2"/>
        <v>0</v>
      </c>
      <c r="H45" s="19">
        <f t="shared" si="3"/>
        <v>1</v>
      </c>
    </row>
    <row r="46" spans="1:8" x14ac:dyDescent="0.3">
      <c r="A46" s="3"/>
      <c r="B46" s="3" t="s">
        <v>54</v>
      </c>
      <c r="C46" s="8">
        <v>1000</v>
      </c>
      <c r="D46" s="16"/>
      <c r="E46" s="29">
        <f t="shared" si="7"/>
        <v>1000</v>
      </c>
      <c r="F46" s="51">
        <v>400</v>
      </c>
      <c r="G46" s="24">
        <f t="shared" si="2"/>
        <v>600</v>
      </c>
      <c r="H46" s="19">
        <f t="shared" si="3"/>
        <v>0.4</v>
      </c>
    </row>
    <row r="47" spans="1:8" x14ac:dyDescent="0.3">
      <c r="A47" s="3"/>
      <c r="B47" s="3"/>
      <c r="C47" s="8"/>
      <c r="D47" s="16"/>
      <c r="E47" s="29"/>
      <c r="F47" s="51"/>
      <c r="G47" s="24"/>
      <c r="H47" s="19"/>
    </row>
    <row r="48" spans="1:8" x14ac:dyDescent="0.3">
      <c r="A48" s="2" t="s">
        <v>55</v>
      </c>
      <c r="B48" s="3"/>
      <c r="C48" s="8"/>
      <c r="D48" s="16"/>
      <c r="E48" s="29"/>
      <c r="F48" s="51"/>
      <c r="G48" s="24"/>
      <c r="H48" s="19"/>
    </row>
    <row r="49" spans="1:8" x14ac:dyDescent="0.3">
      <c r="A49" s="3"/>
      <c r="B49" s="3" t="s">
        <v>56</v>
      </c>
      <c r="C49" s="8">
        <v>1000</v>
      </c>
      <c r="D49" s="16"/>
      <c r="E49" s="29">
        <f t="shared" si="7"/>
        <v>1000</v>
      </c>
      <c r="F49" s="51">
        <v>4.05</v>
      </c>
      <c r="G49" s="24">
        <f t="shared" si="2"/>
        <v>995.95</v>
      </c>
      <c r="H49" s="19">
        <f t="shared" si="3"/>
        <v>4.0499999999999998E-3</v>
      </c>
    </row>
    <row r="50" spans="1:8" x14ac:dyDescent="0.3">
      <c r="A50" s="3"/>
      <c r="B50" s="3" t="s">
        <v>68</v>
      </c>
      <c r="C50" s="8">
        <v>100</v>
      </c>
      <c r="D50" s="16"/>
      <c r="E50" s="29">
        <v>100</v>
      </c>
      <c r="F50" s="51">
        <v>0</v>
      </c>
      <c r="G50" s="24">
        <f t="shared" si="2"/>
        <v>100</v>
      </c>
      <c r="H50" s="19">
        <f t="shared" si="3"/>
        <v>0</v>
      </c>
    </row>
    <row r="51" spans="1:8" x14ac:dyDescent="0.3">
      <c r="A51" s="3"/>
      <c r="B51" s="3"/>
      <c r="C51" s="8"/>
      <c r="D51" s="16"/>
      <c r="E51" s="29"/>
      <c r="F51" s="26"/>
      <c r="G51" s="24"/>
      <c r="H51" s="19"/>
    </row>
    <row r="52" spans="1:8" x14ac:dyDescent="0.3">
      <c r="A52" s="2" t="s">
        <v>57</v>
      </c>
      <c r="B52" s="3"/>
      <c r="C52" s="8"/>
      <c r="D52" s="16"/>
      <c r="E52" s="29"/>
      <c r="F52" s="26"/>
      <c r="G52" s="24"/>
      <c r="H52" s="19"/>
    </row>
    <row r="53" spans="1:8" x14ac:dyDescent="0.3">
      <c r="A53" s="3"/>
      <c r="B53" s="3" t="s">
        <v>58</v>
      </c>
      <c r="C53" s="8">
        <v>200</v>
      </c>
      <c r="D53" s="16"/>
      <c r="E53" s="29">
        <f t="shared" si="7"/>
        <v>200</v>
      </c>
      <c r="F53" s="26">
        <v>0</v>
      </c>
      <c r="G53" s="24">
        <f t="shared" si="2"/>
        <v>200</v>
      </c>
      <c r="H53" s="19">
        <f t="shared" si="3"/>
        <v>0</v>
      </c>
    </row>
    <row r="54" spans="1:8" x14ac:dyDescent="0.3">
      <c r="A54" s="3"/>
      <c r="B54" s="3" t="s">
        <v>24</v>
      </c>
      <c r="C54" s="8">
        <v>500</v>
      </c>
      <c r="D54" s="16"/>
      <c r="E54" s="29">
        <f t="shared" si="7"/>
        <v>500</v>
      </c>
      <c r="F54" s="26">
        <v>0</v>
      </c>
      <c r="G54" s="24">
        <f t="shared" si="2"/>
        <v>500</v>
      </c>
      <c r="H54" s="19">
        <f t="shared" si="3"/>
        <v>0</v>
      </c>
    </row>
    <row r="55" spans="1:8" x14ac:dyDescent="0.3">
      <c r="A55" s="3"/>
      <c r="B55" s="3"/>
      <c r="C55" s="8"/>
      <c r="D55" s="13"/>
      <c r="E55" s="28"/>
      <c r="F55" s="26"/>
      <c r="G55" s="52"/>
      <c r="H55" s="19"/>
    </row>
    <row r="56" spans="1:8" x14ac:dyDescent="0.3">
      <c r="A56" s="3" t="s">
        <v>69</v>
      </c>
      <c r="B56" s="3"/>
      <c r="C56" s="8"/>
      <c r="D56" s="13"/>
      <c r="E56" s="28"/>
      <c r="F56" s="26"/>
      <c r="G56" s="52"/>
      <c r="H56" s="19"/>
    </row>
    <row r="57" spans="1:8" x14ac:dyDescent="0.3">
      <c r="A57" s="3"/>
      <c r="B57" s="3" t="s">
        <v>70</v>
      </c>
      <c r="C57" s="8">
        <v>100</v>
      </c>
      <c r="D57" s="13"/>
      <c r="E57" s="28">
        <v>100</v>
      </c>
      <c r="F57" s="26">
        <v>0</v>
      </c>
      <c r="G57" s="52">
        <f t="shared" si="2"/>
        <v>100</v>
      </c>
      <c r="H57" s="19">
        <f t="shared" si="3"/>
        <v>0</v>
      </c>
    </row>
    <row r="58" spans="1:8" x14ac:dyDescent="0.3">
      <c r="A58" s="3"/>
      <c r="B58" s="3"/>
      <c r="C58" s="8"/>
      <c r="D58" s="13"/>
      <c r="E58" s="40"/>
      <c r="F58" s="53"/>
      <c r="G58" s="52"/>
      <c r="H58" s="19"/>
    </row>
    <row r="59" spans="1:8" ht="15" thickBot="1" x14ac:dyDescent="0.35">
      <c r="A59" s="4"/>
      <c r="B59" s="1" t="s">
        <v>2</v>
      </c>
      <c r="C59" s="54">
        <f>SUM(C15:C54)</f>
        <v>17232.580000000002</v>
      </c>
      <c r="E59" s="40">
        <f>SUM(E15:E58)</f>
        <v>17332.580000000002</v>
      </c>
      <c r="F59" s="53">
        <f>SUM(F15:F54)</f>
        <v>6852.5700000000006</v>
      </c>
      <c r="G59" s="60">
        <f>SUM(G15:G54)</f>
        <v>10380.01</v>
      </c>
      <c r="H59" s="31">
        <f>F59/E59</f>
        <v>0.39535775977955967</v>
      </c>
    </row>
    <row r="60" spans="1:8" ht="15" thickTop="1" x14ac:dyDescent="0.3">
      <c r="A60" s="4"/>
      <c r="B60" s="4"/>
    </row>
    <row r="61" spans="1:8" x14ac:dyDescent="0.3">
      <c r="A61" s="4"/>
      <c r="B61" s="4"/>
      <c r="F61" s="17"/>
    </row>
    <row r="62" spans="1:8" x14ac:dyDescent="0.3">
      <c r="A62" s="4"/>
      <c r="B62" s="4"/>
      <c r="F62" s="17"/>
    </row>
    <row r="63" spans="1:8" x14ac:dyDescent="0.3">
      <c r="A63" s="4"/>
      <c r="B63" s="4"/>
      <c r="F63" s="17"/>
    </row>
    <row r="64" spans="1:8" x14ac:dyDescent="0.3">
      <c r="A64" s="4"/>
      <c r="B64" s="1" t="s">
        <v>30</v>
      </c>
      <c r="F64" s="17"/>
    </row>
    <row r="65" spans="1:9" x14ac:dyDescent="0.3">
      <c r="A65" s="4"/>
      <c r="B65" s="4"/>
      <c r="E65" t="s">
        <v>31</v>
      </c>
      <c r="F65" s="17" t="s">
        <v>1</v>
      </c>
      <c r="G65" t="s">
        <v>9</v>
      </c>
    </row>
    <row r="66" spans="1:9" x14ac:dyDescent="0.3">
      <c r="A66" s="4"/>
      <c r="B66" s="3" t="s">
        <v>25</v>
      </c>
      <c r="C66" s="8">
        <f>41505.97+50</f>
        <v>41555.97</v>
      </c>
      <c r="D66" s="55"/>
      <c r="E66" s="29">
        <f t="shared" ref="E66:E75" si="8">C66</f>
        <v>41555.97</v>
      </c>
      <c r="F66" s="26">
        <f>25314+590</f>
        <v>25904</v>
      </c>
      <c r="G66" s="24">
        <f t="shared" ref="G66:G75" si="9">E66-F66</f>
        <v>15651.970000000001</v>
      </c>
      <c r="H66" s="19">
        <f t="shared" ref="H66:H75" si="10">F66/E66</f>
        <v>0.62335207191650199</v>
      </c>
    </row>
    <row r="67" spans="1:9" x14ac:dyDescent="0.3">
      <c r="A67" s="4"/>
      <c r="B67" s="3" t="s">
        <v>26</v>
      </c>
      <c r="C67" s="8">
        <v>2887.91</v>
      </c>
      <c r="D67" s="55"/>
      <c r="E67" s="29">
        <v>0</v>
      </c>
      <c r="F67" s="26">
        <v>0</v>
      </c>
      <c r="G67" s="24">
        <f t="shared" si="9"/>
        <v>0</v>
      </c>
      <c r="H67" s="19" t="e">
        <f t="shared" si="10"/>
        <v>#DIV/0!</v>
      </c>
      <c r="I67" t="s">
        <v>79</v>
      </c>
    </row>
    <row r="68" spans="1:9" x14ac:dyDescent="0.3">
      <c r="A68" s="4"/>
      <c r="B68" s="3" t="s">
        <v>59</v>
      </c>
      <c r="C68" s="8">
        <v>100</v>
      </c>
      <c r="D68" s="13"/>
      <c r="E68" s="29">
        <f t="shared" si="8"/>
        <v>100</v>
      </c>
      <c r="F68" s="26">
        <v>0</v>
      </c>
      <c r="G68" s="24">
        <f t="shared" si="9"/>
        <v>100</v>
      </c>
      <c r="H68" s="19">
        <f t="shared" si="10"/>
        <v>0</v>
      </c>
    </row>
    <row r="69" spans="1:9" x14ac:dyDescent="0.3">
      <c r="A69" s="4"/>
      <c r="B69" s="3" t="s">
        <v>60</v>
      </c>
      <c r="C69" s="8">
        <v>994</v>
      </c>
      <c r="D69" s="13"/>
      <c r="E69" s="29">
        <f t="shared" si="8"/>
        <v>994</v>
      </c>
      <c r="F69" s="26">
        <v>0</v>
      </c>
      <c r="G69" s="24">
        <f t="shared" si="9"/>
        <v>994</v>
      </c>
      <c r="H69" s="19">
        <f t="shared" si="10"/>
        <v>0</v>
      </c>
    </row>
    <row r="70" spans="1:9" x14ac:dyDescent="0.3">
      <c r="A70" s="4"/>
      <c r="B70" s="3" t="s">
        <v>61</v>
      </c>
      <c r="C70" s="8">
        <v>1000</v>
      </c>
      <c r="D70" s="13"/>
      <c r="E70" s="29">
        <f t="shared" si="8"/>
        <v>1000</v>
      </c>
      <c r="F70" s="26">
        <v>0</v>
      </c>
      <c r="G70" s="24">
        <f t="shared" si="9"/>
        <v>1000</v>
      </c>
      <c r="H70" s="19">
        <f t="shared" si="10"/>
        <v>0</v>
      </c>
    </row>
    <row r="71" spans="1:9" x14ac:dyDescent="0.3">
      <c r="A71" s="4"/>
      <c r="B71" s="3" t="s">
        <v>62</v>
      </c>
      <c r="C71" s="8">
        <v>1000</v>
      </c>
      <c r="D71" s="13"/>
      <c r="E71" s="29">
        <f t="shared" si="8"/>
        <v>1000</v>
      </c>
      <c r="F71" s="26">
        <v>0</v>
      </c>
      <c r="G71" s="24">
        <f t="shared" si="9"/>
        <v>1000</v>
      </c>
      <c r="H71" s="19">
        <f t="shared" si="10"/>
        <v>0</v>
      </c>
    </row>
    <row r="72" spans="1:9" x14ac:dyDescent="0.3">
      <c r="A72" s="4"/>
      <c r="B72" s="3" t="s">
        <v>57</v>
      </c>
      <c r="C72" s="8">
        <v>445</v>
      </c>
      <c r="D72" s="13"/>
      <c r="E72" s="28">
        <f t="shared" si="8"/>
        <v>445</v>
      </c>
      <c r="F72" s="26">
        <v>0</v>
      </c>
      <c r="G72" s="24">
        <f t="shared" si="9"/>
        <v>445</v>
      </c>
      <c r="H72" s="19">
        <f t="shared" si="10"/>
        <v>0</v>
      </c>
    </row>
    <row r="73" spans="1:9" x14ac:dyDescent="0.3">
      <c r="A73" s="4"/>
      <c r="B73" s="3" t="s">
        <v>41</v>
      </c>
      <c r="C73" s="8">
        <v>195</v>
      </c>
      <c r="D73" s="13"/>
      <c r="E73" s="28">
        <f t="shared" si="8"/>
        <v>195</v>
      </c>
      <c r="F73" s="51">
        <v>195</v>
      </c>
      <c r="G73" s="24">
        <f t="shared" si="9"/>
        <v>0</v>
      </c>
      <c r="H73" s="19">
        <f t="shared" si="10"/>
        <v>1</v>
      </c>
    </row>
    <row r="74" spans="1:9" x14ac:dyDescent="0.3">
      <c r="A74" s="4"/>
      <c r="B74" s="3" t="s">
        <v>22</v>
      </c>
      <c r="C74" s="8">
        <v>231.32</v>
      </c>
      <c r="D74" s="13"/>
      <c r="E74" s="28">
        <f t="shared" si="8"/>
        <v>231.32</v>
      </c>
      <c r="F74" s="26">
        <v>0</v>
      </c>
      <c r="G74" s="24">
        <f t="shared" si="9"/>
        <v>231.32</v>
      </c>
      <c r="H74" s="19">
        <f t="shared" si="10"/>
        <v>0</v>
      </c>
    </row>
    <row r="75" spans="1:9" x14ac:dyDescent="0.3">
      <c r="A75" s="4"/>
      <c r="B75" s="3" t="s">
        <v>54</v>
      </c>
      <c r="C75" s="8">
        <v>972.05</v>
      </c>
      <c r="D75" s="13"/>
      <c r="E75" s="28">
        <f t="shared" si="8"/>
        <v>972.05</v>
      </c>
      <c r="F75" s="26">
        <v>950</v>
      </c>
      <c r="G75" s="24">
        <f t="shared" si="9"/>
        <v>22.049999999999955</v>
      </c>
      <c r="H75" s="19">
        <f t="shared" si="10"/>
        <v>0.97731598168818479</v>
      </c>
    </row>
    <row r="76" spans="1:9" x14ac:dyDescent="0.3">
      <c r="A76" s="4"/>
      <c r="B76" s="4"/>
      <c r="C76" s="12"/>
      <c r="D76" s="13"/>
      <c r="E76" s="17"/>
      <c r="F76" s="17"/>
      <c r="G76" s="17"/>
      <c r="H76" s="46"/>
    </row>
    <row r="77" spans="1:9" x14ac:dyDescent="0.3">
      <c r="A77" s="4"/>
      <c r="B77" s="1" t="s">
        <v>64</v>
      </c>
      <c r="F77" s="34">
        <f>SUM(F66:F75)</f>
        <v>27049</v>
      </c>
    </row>
    <row r="78" spans="1:9" x14ac:dyDescent="0.3">
      <c r="A78" s="4"/>
      <c r="B78" s="4"/>
      <c r="F78" s="17"/>
    </row>
    <row r="79" spans="1:9" x14ac:dyDescent="0.3">
      <c r="A79" s="4"/>
      <c r="B79" s="4"/>
      <c r="F79" s="17"/>
    </row>
    <row r="80" spans="1:9" x14ac:dyDescent="0.3">
      <c r="A80" s="4"/>
      <c r="B80" s="4"/>
    </row>
    <row r="81" spans="1:8" x14ac:dyDescent="0.3">
      <c r="A81" s="4"/>
      <c r="B81" s="1" t="s">
        <v>28</v>
      </c>
      <c r="F81" s="37">
        <f>SUM(F82:F83)</f>
        <v>2150</v>
      </c>
    </row>
    <row r="82" spans="1:8" x14ac:dyDescent="0.3">
      <c r="A82" s="4"/>
      <c r="B82" s="4" t="s">
        <v>71</v>
      </c>
      <c r="F82" s="56">
        <v>2150</v>
      </c>
    </row>
    <row r="83" spans="1:8" x14ac:dyDescent="0.3">
      <c r="A83" s="4"/>
      <c r="C83" s="34"/>
      <c r="F83" s="47"/>
    </row>
    <row r="84" spans="1:8" x14ac:dyDescent="0.3">
      <c r="A84" s="4"/>
      <c r="B84" s="4"/>
      <c r="C84" s="34"/>
      <c r="F84" s="48"/>
    </row>
    <row r="85" spans="1:8" x14ac:dyDescent="0.3">
      <c r="A85" s="4"/>
      <c r="B85" s="1" t="s">
        <v>27</v>
      </c>
      <c r="C85" s="34"/>
      <c r="D85" s="1"/>
      <c r="E85" s="1"/>
      <c r="F85" s="34">
        <f>F59+F77+F81</f>
        <v>36051.57</v>
      </c>
    </row>
    <row r="86" spans="1:8" x14ac:dyDescent="0.3">
      <c r="A86" s="4"/>
      <c r="B86" s="1"/>
      <c r="C86" s="12"/>
      <c r="F86" s="1"/>
      <c r="G86" s="17"/>
    </row>
    <row r="87" spans="1:8" x14ac:dyDescent="0.3">
      <c r="A87" s="4"/>
      <c r="B87" s="7"/>
      <c r="C87" s="12"/>
      <c r="E87" t="s">
        <v>33</v>
      </c>
      <c r="F87" s="17">
        <f>H87-F85</f>
        <v>0</v>
      </c>
      <c r="H87">
        <f>42248.32-6196.75</f>
        <v>36051.57</v>
      </c>
    </row>
    <row r="88" spans="1:8" x14ac:dyDescent="0.3">
      <c r="A88" s="4"/>
      <c r="B88" s="1"/>
      <c r="C88" s="12"/>
    </row>
    <row r="89" spans="1:8" x14ac:dyDescent="0.3">
      <c r="A89" s="4"/>
      <c r="B89" s="1"/>
      <c r="C89" s="12"/>
    </row>
    <row r="90" spans="1:8" ht="20.100000000000001" customHeight="1" x14ac:dyDescent="0.3"/>
    <row r="91" spans="1:8" ht="20.100000000000001" customHeight="1" x14ac:dyDescent="0.3"/>
    <row r="92" spans="1:8" ht="20.100000000000001" customHeight="1" x14ac:dyDescent="0.3">
      <c r="A92" s="21"/>
      <c r="B92" s="4"/>
    </row>
    <row r="93" spans="1:8" ht="20.100000000000001" customHeight="1" x14ac:dyDescent="0.3">
      <c r="A93" s="21"/>
      <c r="B93" s="4"/>
    </row>
    <row r="94" spans="1:8" x14ac:dyDescent="0.3">
      <c r="A94" s="21"/>
      <c r="B94" s="4"/>
    </row>
    <row r="95" spans="1:8" x14ac:dyDescent="0.3">
      <c r="A95" s="21"/>
      <c r="B95" s="4"/>
      <c r="C95" s="17"/>
    </row>
    <row r="96" spans="1:8" x14ac:dyDescent="0.3">
      <c r="A96" s="21"/>
      <c r="B96" s="20"/>
    </row>
    <row r="97" spans="1:4" x14ac:dyDescent="0.3">
      <c r="A97" s="21"/>
      <c r="B97" s="4"/>
      <c r="C97" s="17"/>
    </row>
    <row r="98" spans="1:4" x14ac:dyDescent="0.3">
      <c r="A98" s="21"/>
      <c r="B98" s="4"/>
    </row>
    <row r="99" spans="1:4" x14ac:dyDescent="0.3">
      <c r="A99" s="21"/>
      <c r="B99" s="4"/>
      <c r="C99" s="17"/>
    </row>
    <row r="100" spans="1:4" x14ac:dyDescent="0.3">
      <c r="A100" s="21"/>
      <c r="B100" s="4"/>
      <c r="C100" s="17"/>
    </row>
    <row r="101" spans="1:4" x14ac:dyDescent="0.3">
      <c r="A101" s="21"/>
      <c r="B101" s="4"/>
      <c r="C101" s="17"/>
    </row>
    <row r="106" spans="1:4" x14ac:dyDescent="0.3">
      <c r="C106" s="17"/>
      <c r="D106" s="22"/>
    </row>
    <row r="107" spans="1:4" x14ac:dyDescent="0.3">
      <c r="C107" s="17"/>
      <c r="D107" s="22"/>
    </row>
    <row r="108" spans="1:4" x14ac:dyDescent="0.3">
      <c r="C108" s="17"/>
      <c r="D108" s="22"/>
    </row>
    <row r="109" spans="1:4" x14ac:dyDescent="0.3">
      <c r="D109" s="22"/>
    </row>
  </sheetData>
  <conditionalFormatting sqref="H5:H8">
    <cfRule type="cellIs" dxfId="2" priority="6" operator="lessThan">
      <formula>0</formula>
    </cfRule>
  </conditionalFormatting>
  <conditionalFormatting sqref="H15:H59">
    <cfRule type="cellIs" dxfId="1" priority="8" operator="greaterThan">
      <formula>0.42</formula>
    </cfRule>
  </conditionalFormatting>
  <conditionalFormatting sqref="H76">
    <cfRule type="cellIs" dxfId="0" priority="1" operator="greaterThan">
      <formula>0.42</formula>
    </cfRule>
  </conditionalFormatting>
  <pageMargins left="0.23622047244094491" right="0.23622047244094491" top="0.78740157480314965" bottom="0.39370078740157483" header="0.19685039370078741" footer="0.31496062992125984"/>
  <pageSetup paperSize="9" scale="71" fitToHeight="0" orientation="portrait" r:id="rId1"/>
  <headerFooter>
    <oddHeader xml:space="preserve">&amp;CChadlington Parish Council
Budget - 2023-2024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1ECB-7F88-4AC2-8E4F-0D5CA7D6EA91}">
  <dimension ref="A1:H33"/>
  <sheetViews>
    <sheetView tabSelected="1" topLeftCell="A13" workbookViewId="0">
      <selection activeCell="B35" sqref="B35"/>
    </sheetView>
  </sheetViews>
  <sheetFormatPr defaultRowHeight="14.4" x14ac:dyDescent="0.3"/>
  <cols>
    <col min="1" max="1" width="18.6640625" customWidth="1"/>
    <col min="2" max="2" width="16.21875" bestFit="1" customWidth="1"/>
    <col min="3" max="5" width="16.21875" customWidth="1"/>
    <col min="6" max="6" width="10" bestFit="1" customWidth="1"/>
  </cols>
  <sheetData>
    <row r="1" spans="1:8" x14ac:dyDescent="0.3">
      <c r="A1" s="1" t="s">
        <v>72</v>
      </c>
    </row>
    <row r="4" spans="1:8" x14ac:dyDescent="0.3">
      <c r="A4" t="s">
        <v>20</v>
      </c>
      <c r="B4" s="36">
        <v>45017</v>
      </c>
      <c r="C4" s="36"/>
      <c r="D4" s="36"/>
      <c r="E4" s="36"/>
      <c r="F4" s="35">
        <v>57342.879999999997</v>
      </c>
    </row>
    <row r="5" spans="1:8" x14ac:dyDescent="0.3">
      <c r="B5" s="36"/>
      <c r="C5" s="36"/>
      <c r="D5" s="36"/>
      <c r="E5" s="36"/>
      <c r="F5" s="35"/>
    </row>
    <row r="6" spans="1:8" x14ac:dyDescent="0.3">
      <c r="B6" s="36"/>
      <c r="C6" s="36"/>
      <c r="D6" s="36"/>
      <c r="E6" s="36"/>
      <c r="F6" s="35"/>
    </row>
    <row r="7" spans="1:8" x14ac:dyDescent="0.3">
      <c r="C7" s="50" t="s">
        <v>74</v>
      </c>
      <c r="D7" s="50" t="s">
        <v>65</v>
      </c>
      <c r="E7" s="50" t="s">
        <v>75</v>
      </c>
      <c r="F7" t="s">
        <v>9</v>
      </c>
    </row>
    <row r="8" spans="1:8" x14ac:dyDescent="0.3">
      <c r="A8" s="42" t="s">
        <v>19</v>
      </c>
      <c r="B8" s="49">
        <f>SUM(B9:B19)</f>
        <v>49331.250000000007</v>
      </c>
      <c r="C8" s="49">
        <f>SUM(C9:C19)</f>
        <v>50</v>
      </c>
      <c r="D8" s="49">
        <f>SUM(D9:D18)</f>
        <v>27049</v>
      </c>
      <c r="E8" s="49"/>
      <c r="F8" s="49">
        <f>SUM(F9:F18)</f>
        <v>19444.34</v>
      </c>
    </row>
    <row r="9" spans="1:8" s="45" customFormat="1" ht="28.8" x14ac:dyDescent="0.3">
      <c r="A9" s="43" t="s">
        <v>32</v>
      </c>
      <c r="B9" s="44">
        <v>41505.97</v>
      </c>
      <c r="C9" s="44">
        <v>50</v>
      </c>
      <c r="D9" s="44">
        <f>'Update 31.08.23'!F66</f>
        <v>25904</v>
      </c>
      <c r="E9" s="44"/>
      <c r="F9" s="44">
        <f>B9+C9-D9-E9</f>
        <v>15651.970000000001</v>
      </c>
    </row>
    <row r="10" spans="1:8" x14ac:dyDescent="0.3">
      <c r="A10" t="s">
        <v>26</v>
      </c>
      <c r="B10" s="41">
        <v>2887.91</v>
      </c>
      <c r="C10" s="44">
        <v>0</v>
      </c>
      <c r="D10" s="41">
        <v>0</v>
      </c>
      <c r="E10" s="41">
        <v>2887.91</v>
      </c>
      <c r="F10" s="44">
        <f>B10+C10-D10-E10</f>
        <v>0</v>
      </c>
      <c r="H10" t="s">
        <v>76</v>
      </c>
    </row>
    <row r="11" spans="1:8" x14ac:dyDescent="0.3">
      <c r="A11" t="s">
        <v>59</v>
      </c>
      <c r="B11" s="41">
        <v>100</v>
      </c>
      <c r="C11" s="44">
        <v>0</v>
      </c>
      <c r="D11" s="41">
        <v>0</v>
      </c>
      <c r="E11" s="41"/>
      <c r="F11" s="44">
        <f t="shared" ref="F11:F18" si="0">B11+C11-D11-E11</f>
        <v>100</v>
      </c>
    </row>
    <row r="12" spans="1:8" x14ac:dyDescent="0.3">
      <c r="A12" t="s">
        <v>60</v>
      </c>
      <c r="B12" s="41">
        <v>994</v>
      </c>
      <c r="C12" s="44">
        <v>0</v>
      </c>
      <c r="D12" s="41">
        <v>0</v>
      </c>
      <c r="E12" s="41"/>
      <c r="F12" s="44">
        <f t="shared" si="0"/>
        <v>994</v>
      </c>
    </row>
    <row r="13" spans="1:8" x14ac:dyDescent="0.3">
      <c r="A13" t="s">
        <v>61</v>
      </c>
      <c r="B13" s="41">
        <v>1000</v>
      </c>
      <c r="C13" s="44">
        <v>0</v>
      </c>
      <c r="D13" s="41">
        <v>0</v>
      </c>
      <c r="E13" s="41"/>
      <c r="F13" s="44">
        <f t="shared" si="0"/>
        <v>1000</v>
      </c>
    </row>
    <row r="14" spans="1:8" s="45" customFormat="1" ht="28.8" x14ac:dyDescent="0.3">
      <c r="A14" s="43" t="s">
        <v>62</v>
      </c>
      <c r="B14" s="44">
        <v>1000</v>
      </c>
      <c r="C14" s="44">
        <v>0</v>
      </c>
      <c r="D14" s="44">
        <v>0</v>
      </c>
      <c r="E14" s="44"/>
      <c r="F14" s="44">
        <f t="shared" si="0"/>
        <v>1000</v>
      </c>
    </row>
    <row r="15" spans="1:8" s="45" customFormat="1" x14ac:dyDescent="0.3">
      <c r="A15" s="43" t="s">
        <v>57</v>
      </c>
      <c r="B15" s="44">
        <v>445</v>
      </c>
      <c r="C15" s="44">
        <v>0</v>
      </c>
      <c r="D15" s="44">
        <v>0</v>
      </c>
      <c r="E15" s="44"/>
      <c r="F15" s="44">
        <f t="shared" si="0"/>
        <v>445</v>
      </c>
    </row>
    <row r="16" spans="1:8" s="45" customFormat="1" x14ac:dyDescent="0.3">
      <c r="A16" s="43" t="s">
        <v>41</v>
      </c>
      <c r="B16" s="44">
        <v>195</v>
      </c>
      <c r="C16" s="44">
        <v>0</v>
      </c>
      <c r="D16" s="44">
        <v>195</v>
      </c>
      <c r="E16" s="44"/>
      <c r="F16" s="44">
        <f t="shared" si="0"/>
        <v>0</v>
      </c>
    </row>
    <row r="17" spans="1:8" s="45" customFormat="1" x14ac:dyDescent="0.3">
      <c r="A17" s="43" t="s">
        <v>22</v>
      </c>
      <c r="B17" s="44">
        <v>231.32</v>
      </c>
      <c r="C17" s="44">
        <v>0</v>
      </c>
      <c r="D17" s="44">
        <v>0</v>
      </c>
      <c r="E17" s="44"/>
      <c r="F17" s="44">
        <f t="shared" si="0"/>
        <v>231.32</v>
      </c>
    </row>
    <row r="18" spans="1:8" s="45" customFormat="1" ht="28.8" x14ac:dyDescent="0.3">
      <c r="A18" s="43" t="s">
        <v>54</v>
      </c>
      <c r="B18" s="44">
        <v>972.05</v>
      </c>
      <c r="C18" s="44">
        <v>0</v>
      </c>
      <c r="D18" s="44">
        <v>950</v>
      </c>
      <c r="E18" s="44"/>
      <c r="F18" s="44">
        <f t="shared" si="0"/>
        <v>22.049999999999955</v>
      </c>
    </row>
    <row r="19" spans="1:8" x14ac:dyDescent="0.3">
      <c r="F19" s="35"/>
    </row>
    <row r="20" spans="1:8" x14ac:dyDescent="0.3">
      <c r="F20" s="35"/>
    </row>
    <row r="21" spans="1:8" x14ac:dyDescent="0.3">
      <c r="F21" s="35"/>
    </row>
    <row r="23" spans="1:8" ht="15" thickBot="1" x14ac:dyDescent="0.35">
      <c r="A23" s="57" t="s">
        <v>18</v>
      </c>
      <c r="B23" s="59">
        <v>45017</v>
      </c>
      <c r="F23" s="58">
        <f>F4-B8</f>
        <v>8011.6299999999901</v>
      </c>
    </row>
    <row r="24" spans="1:8" ht="15" thickTop="1" x14ac:dyDescent="0.3"/>
    <row r="25" spans="1:8" x14ac:dyDescent="0.3">
      <c r="A25" s="42" t="s">
        <v>77</v>
      </c>
      <c r="F25" s="41">
        <f>SUM(C26:C26)</f>
        <v>2887.91</v>
      </c>
    </row>
    <row r="26" spans="1:8" x14ac:dyDescent="0.3">
      <c r="C26" s="41">
        <v>2887.91</v>
      </c>
      <c r="H26" t="s">
        <v>78</v>
      </c>
    </row>
    <row r="28" spans="1:8" x14ac:dyDescent="0.3">
      <c r="A28" s="42" t="s">
        <v>28</v>
      </c>
      <c r="B28" s="41"/>
      <c r="C28" s="41"/>
      <c r="D28" s="41"/>
      <c r="E28" s="41"/>
      <c r="F28" s="41">
        <f>SUM(D29:D29)</f>
        <v>2150</v>
      </c>
    </row>
    <row r="29" spans="1:8" x14ac:dyDescent="0.3">
      <c r="A29" t="s">
        <v>71</v>
      </c>
      <c r="D29" s="41">
        <f>'Update 31.08.23'!F82</f>
        <v>2150</v>
      </c>
      <c r="E29" s="41"/>
      <c r="F29" s="41"/>
    </row>
    <row r="31" spans="1:8" x14ac:dyDescent="0.3">
      <c r="A31" s="1" t="s">
        <v>29</v>
      </c>
      <c r="B31" s="1"/>
      <c r="C31" s="1"/>
      <c r="D31" s="1"/>
      <c r="E31" s="1"/>
      <c r="F31" s="38">
        <f>F23+F25-F28</f>
        <v>8749.53999999999</v>
      </c>
    </row>
    <row r="32" spans="1:8" x14ac:dyDescent="0.3">
      <c r="A32" s="39">
        <v>45169</v>
      </c>
      <c r="B32" s="1"/>
      <c r="C32" s="1"/>
      <c r="D32" s="1"/>
      <c r="E32" s="1"/>
      <c r="F32" s="1"/>
    </row>
    <row r="33" spans="1:6" x14ac:dyDescent="0.3">
      <c r="A33" s="1"/>
      <c r="B33" s="1"/>
      <c r="C33" s="1"/>
      <c r="D33" s="1"/>
      <c r="E33" s="1"/>
      <c r="F33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&amp;CChadlington Parish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 31.08.23</vt:lpstr>
      <vt:lpstr>Reserves - 31.08.23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Parish Clerk</cp:lastModifiedBy>
  <cp:lastPrinted>2023-09-06T11:49:39Z</cp:lastPrinted>
  <dcterms:created xsi:type="dcterms:W3CDTF">2015-04-29T11:07:53Z</dcterms:created>
  <dcterms:modified xsi:type="dcterms:W3CDTF">2023-09-08T10:49:45Z</dcterms:modified>
</cp:coreProperties>
</file>